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ast FIRE Tracke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0">
    <font>
      <name val="Calibri"/>
      <family val="2"/>
      <color theme="1"/>
      <sz val="11"/>
      <scheme val="minor"/>
    </font>
    <font>
      <name val="Arial"/>
      <b val="1"/>
      <color rgb="000F7350"/>
      <sz val="18"/>
    </font>
    <font>
      <name val="Arial"/>
      <color rgb="00666666"/>
      <sz val="9"/>
    </font>
    <font>
      <name val="Arial"/>
      <b val="1"/>
      <color rgb="000F7350"/>
      <sz val="10"/>
    </font>
    <font>
      <name val="Arial"/>
      <b val="1"/>
      <color rgb="00FFFFFF"/>
    </font>
    <font>
      <name val="Arial"/>
    </font>
    <font>
      <name val="Arial"/>
      <color rgb="000000FF"/>
    </font>
    <font>
      <name val="Arial"/>
      <b val="1"/>
    </font>
    <font>
      <name val="Arial"/>
      <b val="1"/>
      <color rgb="000F7350"/>
    </font>
    <font>
      <name val="Arial"/>
      <color rgb="00888888"/>
      <sz val="8"/>
    </font>
  </fonts>
  <fills count="4">
    <fill>
      <patternFill/>
    </fill>
    <fill>
      <patternFill patternType="gray125"/>
    </fill>
    <fill>
      <patternFill patternType="solid">
        <fgColor rgb="0016A06F"/>
      </patternFill>
    </fill>
    <fill>
      <patternFill patternType="solid">
        <fgColor rgb="00FFFF00"/>
      </patternFill>
    </fill>
  </fills>
  <borders count="2">
    <border>
      <left/>
      <right/>
      <top/>
      <bottom/>
      <diagonal/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</borders>
  <cellStyleXfs count="1">
    <xf numFmtId="0" fontId="0" fillId="0" borderId="0"/>
  </cellStyleXfs>
  <cellXfs count="1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0" pivotButton="0" quotePrefix="0" xfId="0"/>
    <xf numFmtId="0" fontId="0" fillId="2" borderId="0" pivotButton="0" quotePrefix="0" xfId="0"/>
    <xf numFmtId="0" fontId="5" fillId="0" borderId="0" pivotButton="0" quotePrefix="0" xfId="0"/>
    <xf numFmtId="1" fontId="6" fillId="3" borderId="1" pivotButton="0" quotePrefix="0" xfId="0"/>
    <xf numFmtId="0" fontId="7" fillId="0" borderId="1" pivotButton="0" quotePrefix="0" xfId="0"/>
    <xf numFmtId="1" fontId="5" fillId="0" borderId="1" pivotButton="0" quotePrefix="0" xfId="0"/>
    <xf numFmtId="164" fontId="5" fillId="0" borderId="1" pivotButton="0" quotePrefix="0" xfId="0"/>
    <xf numFmtId="164" fontId="6" fillId="3" borderId="1" pivotButton="0" quotePrefix="0" xfId="0"/>
    <xf numFmtId="165" fontId="6" fillId="3" borderId="1" pivotButton="0" quotePrefix="0" xfId="0"/>
    <xf numFmtId="165" fontId="5" fillId="0" borderId="1" pivotButton="0" quotePrefix="0" xfId="0"/>
    <xf numFmtId="164" fontId="7" fillId="0" borderId="1" pivotButton="0" quotePrefix="0" xfId="0"/>
    <xf numFmtId="9" fontId="5" fillId="0" borderId="1" pivotButton="0" quotePrefix="0" xfId="0"/>
    <xf numFmtId="0" fontId="8" fillId="0" borderId="0" pivotButton="0" quotePrefix="0" xfId="0"/>
    <xf numFmtId="0" fontId="6" fillId="3" borderId="1" pivotButton="0" quotePrefix="0" xfId="0"/>
    <xf numFmtId="0" fontId="9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G42"/>
  <sheetViews>
    <sheetView showGridLines="0" workbookViewId="0">
      <selection activeCell="A1" sqref="A1"/>
    </sheetView>
  </sheetViews>
  <sheetFormatPr baseColWidth="8" defaultRowHeight="15"/>
  <cols>
    <col width="2" customWidth="1" min="1" max="1"/>
    <col width="34" customWidth="1" min="2" max="2"/>
    <col width="16" customWidth="1" min="3" max="3"/>
    <col width="16" customWidth="1" min="4" max="4"/>
    <col width="3" customWidth="1" min="5" max="5"/>
    <col width="14" customWidth="1" min="6" max="6"/>
    <col width="16" customWidth="1" min="7" max="7"/>
    <col width="14" customWidth="1" min="8" max="8"/>
  </cols>
  <sheetData>
    <row r="2">
      <c r="B2" s="1" t="inlineStr">
        <is>
          <t>Coast FIRE Lite Tracker</t>
        </is>
      </c>
    </row>
    <row r="3">
      <c r="B3" s="2" t="inlineStr">
        <is>
          <t>Free from myfirecalculators.com — the full FIRE Planning Toolkit adds multi-scenario Coast/Barista/Lean models, a net-worth dashboard and a drawdown model.</t>
        </is>
      </c>
    </row>
    <row r="5">
      <c r="B5" s="3" t="inlineStr">
        <is>
          <t>HOW TO USE: edit only the yellow cells (blue numbers). Everything else calculates itself.</t>
        </is>
      </c>
    </row>
    <row r="7">
      <c r="B7" s="4" t="inlineStr">
        <is>
          <t>Your inputs</t>
        </is>
      </c>
      <c r="C7" s="5" t="n"/>
      <c r="F7" s="4" t="inlineStr">
        <is>
          <t>Coast number by age</t>
        </is>
      </c>
      <c r="G7" s="5" t="n"/>
    </row>
    <row r="8">
      <c r="B8" s="6" t="inlineStr">
        <is>
          <t>Current age</t>
        </is>
      </c>
      <c r="C8" s="7" t="n">
        <v>30</v>
      </c>
      <c r="F8" s="8" t="inlineStr">
        <is>
          <t>If you were this age</t>
        </is>
      </c>
      <c r="G8" s="8" t="inlineStr">
        <is>
          <t>You'd need today</t>
        </is>
      </c>
    </row>
    <row r="9">
      <c r="B9" s="6" t="inlineStr">
        <is>
          <t>Retirement age</t>
        </is>
      </c>
      <c r="C9" s="7" t="n">
        <v>65</v>
      </c>
      <c r="F9" s="9" t="n">
        <v>25</v>
      </c>
      <c r="G9" s="10">
        <f>IF(25&gt;=$C$9,"—",$C$19/(1+$C$17)^($C$9-25))</f>
        <v/>
      </c>
    </row>
    <row r="10">
      <c r="B10" s="6" t="inlineStr">
        <is>
          <t>Annual spending in retirement ($, today's money)</t>
        </is>
      </c>
      <c r="C10" s="11" t="n">
        <v>40000</v>
      </c>
      <c r="F10" s="9" t="n">
        <v>30</v>
      </c>
      <c r="G10" s="10">
        <f>IF(30&gt;=$C$9,"—",$C$19/(1+$C$17)^($C$9-30))</f>
        <v/>
      </c>
    </row>
    <row r="11">
      <c r="B11" s="6" t="inlineStr">
        <is>
          <t>Currently invested ($)</t>
        </is>
      </c>
      <c r="C11" s="11" t="n">
        <v>120000</v>
      </c>
      <c r="F11" s="9" t="n">
        <v>35</v>
      </c>
      <c r="G11" s="10">
        <f>IF(35&gt;=$C$9,"—",$C$19/(1+$C$17)^($C$9-35))</f>
        <v/>
      </c>
    </row>
    <row r="12">
      <c r="B12" s="6" t="inlineStr">
        <is>
          <t>Expected investment return (nominal)</t>
        </is>
      </c>
      <c r="C12" s="12" t="n">
        <v>0.07000000000000001</v>
      </c>
      <c r="F12" s="9" t="n">
        <v>40</v>
      </c>
      <c r="G12" s="10">
        <f>IF(40&gt;=$C$9,"—",$C$19/(1+$C$17)^($C$9-40))</f>
        <v/>
      </c>
    </row>
    <row r="13">
      <c r="B13" s="6" t="inlineStr">
        <is>
          <t>Inflation</t>
        </is>
      </c>
      <c r="C13" s="12" t="n">
        <v>0.03</v>
      </c>
      <c r="F13" s="9" t="n">
        <v>45</v>
      </c>
      <c r="G13" s="10">
        <f>IF(45&gt;=$C$9,"—",$C$19/(1+$C$17)^($C$9-45))</f>
        <v/>
      </c>
    </row>
    <row r="14">
      <c r="B14" s="6" t="inlineStr">
        <is>
          <t>Safe withdrawal rate</t>
        </is>
      </c>
      <c r="C14" s="12" t="n">
        <v>0.04</v>
      </c>
      <c r="F14" s="9" t="n">
        <v>50</v>
      </c>
      <c r="G14" s="10">
        <f>IF(50&gt;=$C$9,"—",$C$19/(1+$C$17)^($C$9-50))</f>
        <v/>
      </c>
    </row>
    <row r="15">
      <c r="F15" s="9" t="n">
        <v>55</v>
      </c>
      <c r="G15" s="10">
        <f>IF(55&gt;=$C$9,"—",$C$19/(1+$C$17)^($C$9-55))</f>
        <v/>
      </c>
    </row>
    <row r="16">
      <c r="B16" s="4" t="inlineStr">
        <is>
          <t>Your numbers</t>
        </is>
      </c>
      <c r="C16" s="5" t="n"/>
      <c r="F16" s="9" t="n">
        <v>60</v>
      </c>
      <c r="G16" s="10">
        <f>IF(60&gt;=$C$9,"—",$C$19/(1+$C$17)^($C$9-60))</f>
        <v/>
      </c>
    </row>
    <row r="17">
      <c r="B17" s="6" t="inlineStr">
        <is>
          <t>Real return (after inflation)</t>
        </is>
      </c>
      <c r="C17" s="13">
        <f>C12-C13</f>
        <v/>
      </c>
    </row>
    <row r="18">
      <c r="B18" s="6" t="inlineStr">
        <is>
          <t>Years until retirement</t>
        </is>
      </c>
      <c r="C18" s="9">
        <f>C9-C8</f>
        <v/>
      </c>
    </row>
    <row r="19">
      <c r="B19" s="6" t="inlineStr">
        <is>
          <t>FIRE number (spending ÷ withdrawal rate)</t>
        </is>
      </c>
      <c r="C19" s="14">
        <f>C10/C14</f>
        <v/>
      </c>
    </row>
    <row r="20">
      <c r="B20" s="6" t="inlineStr">
        <is>
          <t>Coast FIRE number (what you need invested today)</t>
        </is>
      </c>
      <c r="C20" s="14">
        <f>C19/(1+C17)^C18</f>
        <v/>
      </c>
    </row>
    <row r="21">
      <c r="B21" s="6" t="inlineStr">
        <is>
          <t>Progress to Coast FIRE</t>
        </is>
      </c>
      <c r="C21" s="15">
        <f>IF(C20=0,0,C11/C20)</f>
        <v/>
      </c>
    </row>
    <row r="22">
      <c r="B22" s="6" t="inlineStr">
        <is>
          <t>Projected at retirement (no further saving)</t>
        </is>
      </c>
      <c r="C22" s="10">
        <f>C11*(1+C17)^C18</f>
        <v/>
      </c>
    </row>
    <row r="23">
      <c r="B23" s="6" t="inlineStr">
        <is>
          <t>Gap to Coast FIRE</t>
        </is>
      </c>
      <c r="C23" s="10">
        <f>MAX(0,C20-C11)</f>
        <v/>
      </c>
    </row>
    <row r="24">
      <c r="B24" s="6" t="inlineStr">
        <is>
          <t>Status</t>
        </is>
      </c>
      <c r="C24" s="16">
        <f>IF(C11&gt;=C20,"COASTING — retirement is funded","Keep saving — gap shown above")</f>
        <v/>
      </c>
    </row>
    <row r="27">
      <c r="B27" s="4" t="inlineStr">
        <is>
          <t>Monthly check-in (fill a row each month)</t>
        </is>
      </c>
      <c r="C27" s="5" t="n"/>
      <c r="D27" s="5" t="n"/>
    </row>
    <row r="28">
      <c r="B28" s="8" t="inlineStr">
        <is>
          <t>Month</t>
        </is>
      </c>
      <c r="C28" s="8" t="inlineStr">
        <is>
          <t>Invested balance</t>
        </is>
      </c>
      <c r="D28" s="8" t="inlineStr">
        <is>
          <t>Progress</t>
        </is>
      </c>
    </row>
    <row r="29">
      <c r="B29" s="17" t="inlineStr">
        <is>
          <t>Aug 2026 (example)</t>
        </is>
      </c>
      <c r="C29" s="11" t="n">
        <v>120000</v>
      </c>
      <c r="D29" s="15">
        <f>IF(C29="","",C29/$C$20)</f>
        <v/>
      </c>
    </row>
    <row r="30">
      <c r="B30" s="17" t="n"/>
      <c r="C30" s="11" t="n"/>
      <c r="D30" s="15">
        <f>IF(C30="","",C30/$C$20)</f>
        <v/>
      </c>
    </row>
    <row r="31">
      <c r="B31" s="17" t="n"/>
      <c r="C31" s="11" t="n"/>
      <c r="D31" s="15">
        <f>IF(C31="","",C31/$C$20)</f>
        <v/>
      </c>
    </row>
    <row r="32">
      <c r="B32" s="17" t="n"/>
      <c r="C32" s="11" t="n"/>
      <c r="D32" s="15">
        <f>IF(C32="","",C32/$C$20)</f>
        <v/>
      </c>
    </row>
    <row r="33">
      <c r="B33" s="17" t="n"/>
      <c r="C33" s="11" t="n"/>
      <c r="D33" s="15">
        <f>IF(C33="","",C33/$C$20)</f>
        <v/>
      </c>
    </row>
    <row r="34">
      <c r="B34" s="17" t="n"/>
      <c r="C34" s="11" t="n"/>
      <c r="D34" s="15">
        <f>IF(C34="","",C34/$C$20)</f>
        <v/>
      </c>
    </row>
    <row r="35">
      <c r="B35" s="17" t="n"/>
      <c r="C35" s="11" t="n"/>
      <c r="D35" s="15">
        <f>IF(C35="","",C35/$C$20)</f>
        <v/>
      </c>
    </row>
    <row r="36">
      <c r="B36" s="17" t="n"/>
      <c r="C36" s="11" t="n"/>
      <c r="D36" s="15">
        <f>IF(C36="","",C36/$C$20)</f>
        <v/>
      </c>
    </row>
    <row r="37">
      <c r="B37" s="17" t="n"/>
      <c r="C37" s="11" t="n"/>
      <c r="D37" s="15">
        <f>IF(C37="","",C37/$C$20)</f>
        <v/>
      </c>
    </row>
    <row r="38">
      <c r="B38" s="17" t="n"/>
      <c r="C38" s="11" t="n"/>
      <c r="D38" s="15">
        <f>IF(C38="","",C38/$C$20)</f>
        <v/>
      </c>
    </row>
    <row r="39">
      <c r="B39" s="17" t="n"/>
      <c r="C39" s="11" t="n"/>
      <c r="D39" s="15">
        <f>IF(C39="","",C39/$C$20)</f>
        <v/>
      </c>
    </row>
    <row r="40">
      <c r="B40" s="17" t="n"/>
      <c r="C40" s="11" t="n"/>
      <c r="D40" s="15">
        <f>IF(C40="","",C40/$C$20)</f>
        <v/>
      </c>
    </row>
    <row r="42">
      <c r="B42" s="18" t="inlineStr">
        <is>
          <t>Assumptions: real return = nominal return − inflation; Coast FIRE number discounts your FIRE number back to today at the real return. All figures in today's money. Educational only, not financial advice. myfirecalculators.com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2026-08-13T17:19:56Z</dcterms:created>
  <dcterms:modified xmlns:dcterms="http://purl.org/dc/terms/" xmlns:xsi="http://www.w3.org/2001/XMLSchema-instance" xsi:type="dcterms:W3CDTF">2026-08-13T17:19:56Z</dcterms:modified>
</cp:coreProperties>
</file>